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alecka\Desktop\CER 05.06- gotowy projekt\"/>
    </mc:Choice>
  </mc:AlternateContent>
  <xr:revisionPtr revIDLastSave="0" documentId="8_{725FCB0A-587E-4401-BA9D-0591D4A4F56B}" xr6:coauthVersionLast="47" xr6:coauthVersionMax="47" xr10:uidLastSave="{00000000-0000-0000-0000-000000000000}"/>
  <bookViews>
    <workbookView xWindow="-110" yWindow="-110" windowWidth="19420" windowHeight="10420" xr2:uid="{B18D34C2-7C5F-4841-B4AE-7FC3B67B8E70}"/>
  </bookViews>
  <sheets>
    <sheet name="Wyliczenia pracochłonności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2" l="1"/>
  <c r="C174" i="12"/>
  <c r="B2" i="12" l="1"/>
  <c r="B108" i="12" l="1"/>
  <c r="B120" i="12"/>
  <c r="B127" i="12"/>
  <c r="B136" i="12"/>
  <c r="D29" i="12" l="1"/>
  <c r="D30" i="12"/>
  <c r="D31" i="12"/>
  <c r="D32" i="12"/>
  <c r="D33" i="12"/>
  <c r="D34" i="12"/>
  <c r="D35" i="12"/>
  <c r="D36" i="12"/>
  <c r="D28" i="12"/>
  <c r="B162" i="12"/>
  <c r="C162" i="12" s="1"/>
  <c r="C167" i="12" s="1"/>
  <c r="D148" i="12"/>
  <c r="C148" i="12"/>
  <c r="D114" i="12"/>
  <c r="D115" i="12"/>
  <c r="D116" i="12"/>
  <c r="D117" i="12"/>
  <c r="D118" i="12"/>
  <c r="D119" i="12"/>
  <c r="D135" i="12"/>
  <c r="D134" i="12"/>
  <c r="D133" i="12"/>
  <c r="D132" i="12"/>
  <c r="D126" i="12"/>
  <c r="D125" i="12"/>
  <c r="D128" i="12" s="1"/>
  <c r="D113" i="12"/>
  <c r="D107" i="12"/>
  <c r="D106" i="12"/>
  <c r="D105" i="12"/>
  <c r="D104" i="12"/>
  <c r="D95" i="12"/>
  <c r="B98" i="12"/>
  <c r="D97" i="12"/>
  <c r="D96" i="12"/>
  <c r="D94" i="12"/>
  <c r="D86" i="12"/>
  <c r="D87" i="12"/>
  <c r="D75" i="12"/>
  <c r="D76" i="12"/>
  <c r="D77" i="12"/>
  <c r="D78" i="12"/>
  <c r="D79" i="12"/>
  <c r="D74" i="12"/>
  <c r="D65" i="12"/>
  <c r="D66" i="12"/>
  <c r="D67" i="12"/>
  <c r="D54" i="12"/>
  <c r="D55" i="12"/>
  <c r="D56" i="12"/>
  <c r="D57" i="12"/>
  <c r="D44" i="12"/>
  <c r="D45" i="12"/>
  <c r="D46" i="12"/>
  <c r="C18" i="12"/>
  <c r="C17" i="12"/>
  <c r="C16" i="12"/>
  <c r="C15" i="12"/>
  <c r="C14" i="12"/>
  <c r="C13" i="12"/>
  <c r="B147" i="12"/>
  <c r="B80" i="12"/>
  <c r="B68" i="12"/>
  <c r="D64" i="12"/>
  <c r="D63" i="12"/>
  <c r="B58" i="12"/>
  <c r="D53" i="12"/>
  <c r="B48" i="12"/>
  <c r="D42" i="12"/>
  <c r="B37" i="12"/>
  <c r="C12" i="12"/>
  <c r="C11" i="12"/>
  <c r="C10" i="12"/>
  <c r="C9" i="12"/>
  <c r="B7" i="12"/>
  <c r="B3" i="12"/>
  <c r="C168" i="12" l="1"/>
  <c r="C169" i="12" s="1"/>
  <c r="D137" i="12"/>
  <c r="D121" i="12"/>
  <c r="D109" i="12"/>
  <c r="D99" i="12"/>
  <c r="C7" i="12"/>
  <c r="D81" i="12"/>
  <c r="D49" i="12"/>
  <c r="D38" i="12"/>
  <c r="D69" i="12"/>
  <c r="B201" i="12"/>
  <c r="D59" i="12"/>
  <c r="B88" i="12" l="1"/>
  <c r="D85" i="12"/>
  <c r="D89" i="12" s="1"/>
</calcChain>
</file>

<file path=xl/sharedStrings.xml><?xml version="1.0" encoding="utf-8"?>
<sst xmlns="http://schemas.openxmlformats.org/spreadsheetml/2006/main" count="205" uniqueCount="117">
  <si>
    <t>Opracowanie, aktualizacja i monitoring harmonogramu prac</t>
  </si>
  <si>
    <t xml:space="preserve">Spotkania statusowe z Ministerstwem Zdrowia oraz NFZ </t>
  </si>
  <si>
    <t xml:space="preserve">Nadzór nad zespołem projektowym w tym rozdzielenie prac i ich monitoring </t>
  </si>
  <si>
    <t>Komitety Sterujące (w tym przygotowanie materiałów)</t>
  </si>
  <si>
    <t>Prezentacje zewnętrzne oraz spotkania z intersariuszami projektu</t>
  </si>
  <si>
    <t>Analityk biznesowy</t>
  </si>
  <si>
    <t>Analityk systemowy</t>
  </si>
  <si>
    <t>Spotkania projektowe (w tym z zespołem deweloperskim)</t>
  </si>
  <si>
    <t>Obsługa zgłoszeń utrzymaniowych (w tym aktualizacje, nadzór nad wdrożeniem, monitoring powdrożeniowy)</t>
  </si>
  <si>
    <t>Obsługa pism, zgłoszeń mailowych od pracowników medycznych, pracowników rejestracji oraz pacjentów</t>
  </si>
  <si>
    <t xml:space="preserve">Kontakt z MZ, NFZ w tym spotkania projektowe, ustalanie założeń dot. udzielanych odpowiedzi </t>
  </si>
  <si>
    <t>Monitorowanie umów realizacyjnych (w tym potwierdzanie zlecania prac oraz ich rozliczenia)</t>
  </si>
  <si>
    <t>Udział w spotkaniach projektowych (spotkania analityczne, spotkania dotyczące zmian legislacyjnych czy założeń biznesowych w systemie centralnej e-rejestracji)</t>
  </si>
  <si>
    <t>Raporty, sprawozdania zarządcze</t>
  </si>
  <si>
    <t xml:space="preserve">Udział w spotkaniach projektowych, w tym wymiana wiedzy oraz stałe monitorowanie przepisów prawa lub innych uwarunkowań wpływających na rozwój i funkcjonowanie systemu centralnej e-rejestracji </t>
  </si>
  <si>
    <t>Bieżace działania projektowe w tym: uzgodnienia celów realizacyjnych na kolejne sprinty, potwierdzanie kierunków zmian w systemie z Właścielem biznesowym, weryfikacja i akceptacja z ramienia Centrum e-Zdrowia kart inicjatyw dla centralnej e-rejestracji, analiza wpływu dołączania nowych zakresów świadczeń w centralnej e-rejestracji na funkcjonujące rozwiązanie</t>
  </si>
  <si>
    <t xml:space="preserve">Nadzór nad przebiegiem testów w tym potwierdzenie scenariuszy testowych do realizacji przed wdrożeniem, ocena wyników testów (wydajnościowych, funkcjonalnych, bezpieczeństwa, a dodatkowo monitorowanie przebiegu testów automatycznych) i przekazanie rekomendacji do wdrożenia w środowisku produkcyjnym nowych usług.
Tworzenie i nadzorowanie harmonogramu testów </t>
  </si>
  <si>
    <t>Analiza biznesowa realizowana w ramach rozwoju systemu centralnej e-rejestracji w tym analiza wymagań zdefionowanych przez Właściela biznesowego oraz wymagań, które wskazane zostały np. w trakcie spotkań, szkoleń dla użytkowników czy w zgłoszeniach mailowych, formułowanie wymagań dla rozwiązań technicznych bazując na wskazanych potrzebach biznesowych oraz wymaganiach wynikających z przepisów prawa</t>
  </si>
  <si>
    <t>Obsługa zgłoszeń merytorycznych kierowanych do Centrum e-Zdrowia w zakresie funkcjonowania lub planowanego rozwoju centralnej e-rejestracji - w tym wkład merytoryczny do pism, interpelacji, wniosków o dostęp do informacji medycznych</t>
  </si>
  <si>
    <t>Aktualizacja procesów biznesowych zgodnie z cyklem planowanych zmian w systemie e-rejestracji - dodanie nowego zakresu wymagań będzie zdefiniowanie zasad funkcjonowania centralnej e-rejestacji dla nowododawanych świadczeń oraz wskazanie obsługi wyjątkowych sytuacji (zadanie to wymagań będzie zaangażowania osób merytorycznie odpowiedzialnych w Ministerstwie Zdrowia oraz Narodowym Funduszu Zdrowia)</t>
  </si>
  <si>
    <t xml:space="preserve">Wkład merytoryczny do dokumentacji typu opis przedmiotu zamówienia lub zlecenia prac w ramach realizacji umów zewnętrznych </t>
  </si>
  <si>
    <t>Określenie podejścia architektonicznego do zmian w systemie, nadzorowanie realizacji zmian zgodnie z założeniami, weryfikacja gotowości rozwiązania do wdrożenia na produkcję np. ocena poprawności parametrów systemu w kontekście wydajności rozwiązania</t>
  </si>
  <si>
    <t xml:space="preserve">Obsługa zgłoszeń merytorycznych, w tym zapytań od dostawców oprogramowania gabinetowego, którzy zobowiązani są do integracji z centralną e-rejestracją </t>
  </si>
  <si>
    <t>Analiza zgłoszeń produkcyjnych w kontekście potwierdzenia poprawności funkcjonowania systemu lub konieczności przygotowania wniosków o zmianę</t>
  </si>
  <si>
    <t xml:space="preserve">Spotkania projektowe oraz spotkania z użytkownikami lub właścicielem biznesowym, stała komunikacja z zespołem odpowiedzialnym za obszar utrzymania czy bezpieczeństwo wdrożonego systemu e-rejestracji </t>
  </si>
  <si>
    <t xml:space="preserve">Spotkania wewnętrzne - statusy zespołowe, w tym uzgodnienia z Departamentem Prawnym CeZ wpływu zmian przepisów prawa na budowane i rozwijane usługi centralnej e-rejestracji </t>
  </si>
  <si>
    <t>Raporty, sprawozdania, Rejestry projektowe, weryifkacja budżetu projektu, zapewnienie odpowiednich zasobów kadrowych</t>
  </si>
  <si>
    <t xml:space="preserve">Definiowanie/aktualizacja wymagań w obszarze bezpieczeństwa, współpraca z Inspektorem Ochrony Danych Osobowych, reagowanie na incydenty zgłaszane przez użytkowników - zarówno pracowników medycznych jak i pacjentów </t>
  </si>
  <si>
    <t>Nadzór na testami bezpieczeństwa po stronie Centrum e-Zdrowia, w tym analizowanie wyników, w przypadku zidentyfikowania poddatności realizacja działań naprawczych w tym definiowanie wymagań oraz weryfikacja ich spełnienia</t>
  </si>
  <si>
    <t xml:space="preserve">Monitorowanie polityk bezpieczeństwa, weryfikacja zgodności rozwoju centralnej e-rejestracji z przepisami prawa w zakresie obszaru bezpieczeństwa </t>
  </si>
  <si>
    <t>Spotkania projektowe, w razie potrzeby udział w audycie bezpieczeństwa</t>
  </si>
  <si>
    <t xml:space="preserve">Opracowywanie i aktualizacja procedur w zakresie bezpieczeństwa - w razie potrzeb, które wyniakać będą z wdrażania nowych zakresów świadczeń, przygotowanie zapisów niezbędnych do ogłoszenia postępowania na rozwój komponentów centralnej e-rejestracji </t>
  </si>
  <si>
    <t xml:space="preserve">Bieżaca współpraca z CSIRT CeZ </t>
  </si>
  <si>
    <t xml:space="preserve">Spotkania wewnętrzne - statusy zespołowe, informacje o bieżących i planowanych zmianach w systemie centralnej e-rejestracji </t>
  </si>
  <si>
    <t>Opracowanie dokumentacji przetargowej w razie potrzeb rozbudowy infrastruktury (w ośrodku podstawowym oraz zapasowym)</t>
  </si>
  <si>
    <t>Stały monitoring systemu centralnej e-rejestracji, analiza wydajności i dostępności systemu (po każdej wdrożonej zmianie)</t>
  </si>
  <si>
    <t>Obsługa zgłoszeń integracyjnych dostawców oprogramowania gabinetowego/HIS</t>
  </si>
  <si>
    <t xml:space="preserve">Opracowanie i publikacja najczęściej zadawanych pytań od dostawców, monitorowanie gotowości dostawców do wdrożenia kolejnych zakresów świadczeń </t>
  </si>
  <si>
    <t>Obsługa zgłoszeń produkcyjnych w roli 3 linii  wsparcia tj. zgłoszenia dotyczące aspektów:
organizacyjnych - przekierowanie do opowiadnich podmitów tj MZ/NFZ, 
funkcjonalnych - informowanie jakie przyjęto założenia dla systemu e-rejestracji 
techniczne - pokierowanie pytających jak poprawnie zrealizować usługę w systemie gabinet.gov.pl lub IKP/mojeIKP</t>
  </si>
  <si>
    <t>Opracowanie/aktualizacja materiałów dla 1 linii wsparcia (działanie cykliczne w tym szkolenia przypominające oraz przed wdrożeniem nowego zakresu świadczeń, którego obsługa jest odmienna od funkcjonujących w środowisku produkcyjnym)</t>
  </si>
  <si>
    <t>Definicja oraz aktualizacja wymagań funkcjonalnych oraz pozafunkcjonalnych, które wyniakać będą z analizy biznesowej - potrzeb określonych przepisami prawa oraz wymaganiami wskazanymi przez właściciela biznesowego. Budowanie założeń do integracji systemu z systemami Narodowego Funduszu Zdrowia lub innymi podmiotami (np. na potrzeby pozyskania danych o uprawnieniach dodatkowych)</t>
  </si>
  <si>
    <t>Aktualizacja środowiska integracyjnego - dostosowanie zgodnie z cyklem planowanych wydań na środowisku produkcyjnym</t>
  </si>
  <si>
    <t>Realizacja szkoleń dla użytkowników Centralnej e-rejestracji - system gabinet.gov.pl (w razie zgłoszonych potrzeb przez użytkowników czy pracowników Oddziałów Wojewódzkich NFZ)</t>
  </si>
  <si>
    <t>Szkolenia stacjonarne (w razie zapotrzebowania zgłoszonego przez podmiot leczniczy)</t>
  </si>
  <si>
    <t>Materiały informacyjne dla pacjentów (przygotowanie oraz aktualizacja artykułów na pacjent.gov.pl czy e-zdrowie, w portalach internetowych), opracowanie scenariuszy dla materiałów wideo informujących o nowych usługach w IKP oraz mojeIKP</t>
  </si>
  <si>
    <t>Odpowiedzi na zapytania z mediów, przygotowywanie materiałów prasowych oraz udzielane informacji dla Dep. Komunikacji MZ</t>
  </si>
  <si>
    <t>Udział w wydarzeniach typu konferencje oraz panele eksperckie celem promowania, informowania oraz przybliżania usług centralnej e-rejestracji IKP, mojeIKP</t>
  </si>
  <si>
    <t xml:space="preserve">Spotkania projektowe (wewnętrzne), przygotowywanie prezentacji oraz materiałów informacyjcych </t>
  </si>
  <si>
    <t xml:space="preserve">Przygotowanie i aktualizacja materiałów szkoleniowych (w tym instrukcji, pytań i odpowiedzi), filmów instruktażowych prezentujących obsługę centralnej e-rejestracji w aplikacji gabinet.gov.pl. </t>
  </si>
  <si>
    <t>Przygotowanie kompletu dokumentacji przetargowej, obsługa procesu zakupowego w Centrum e-Zdrowia - dla każdego zamówienia niezbędnego dla funkcjonowania centralnej e-rejestacji m.in. zakup niezbędnej infrastruktury, usług czy materiałów informacyjnych o CeR</t>
  </si>
  <si>
    <t>Obsługa postępowania w tym: etap ogłoszenia postępowania, udział w komisji przetargowej, procedowanie postępowanie w tym obsługa oszacowanie wartości zamówienia, pytań oferentów, odwołań, udział w KIO, itp..</t>
  </si>
  <si>
    <t xml:space="preserve">Opracowanie, modyfikacja, monitoring dedykowanych raportów zarządczych pozwalających na monitorowanie wdrożenia centralnej e-rejestracji w skali kraju, przygotowywanie raportów motywujących dla podmiotów, które nie rozpoczęły funkcjonowania w rejestracji </t>
  </si>
  <si>
    <t>Opracowanie i monitoring mechanizmów potencjalnych fraudów, raportowanie na potrzeby Narodowego Funduszu Zdrowia</t>
  </si>
  <si>
    <t>Przygotowanie analiz wg potrzeb Właściciela Biznesowego (np. raporty dotyczące niewykorzystanych terminów, raporty dotyczące kolejek oczekujących, raporty dotyczące funkcjonowania poczekali czy raporty wskazujące na wskaźnik odwoływanych wizyt)</t>
  </si>
  <si>
    <t>Opracowywanie wkładów merytorycznych do zapytań, wniosków o dostęp do informacji publicznej czy pism od podmiotów (np. Wydziały Kontroli OW NFZ)</t>
  </si>
  <si>
    <t>Liczba roboczodni/msc</t>
  </si>
  <si>
    <t>KP</t>
  </si>
  <si>
    <t>Założenia:</t>
  </si>
  <si>
    <t>Kwota</t>
  </si>
  <si>
    <t>Wynagrodzenie RBH</t>
  </si>
  <si>
    <t>Liczba roboczodni w msc</t>
  </si>
  <si>
    <t>Liczba osób</t>
  </si>
  <si>
    <t>Podstawa szacowania</t>
  </si>
  <si>
    <t>częstotliwość (ile razy – np. tygodniowo, miesięcznie, rocznie),</t>
  </si>
  <si>
    <t xml:space="preserve">czas trwania procedury/wykonywania danej czynności (z uwzględnieniem np. KPA), </t>
  </si>
  <si>
    <t>liczba dodatkowych spraw (biorąc pod uwagę zakładaną liczbę interesariuszy)</t>
  </si>
  <si>
    <t>dane dot. częstotliwości występowania podobnych spraw</t>
  </si>
  <si>
    <t>Czynność (pracochłonność w dniach roboczych)</t>
  </si>
  <si>
    <t>Liczba roboczodni</t>
  </si>
  <si>
    <t>częstotliwość w msc</t>
  </si>
  <si>
    <t>łącznie roboczodni</t>
  </si>
  <si>
    <t>Suma</t>
  </si>
  <si>
    <t>Całkowite obciążenie pracą</t>
  </si>
  <si>
    <t>Sposób realiacji zadań</t>
  </si>
  <si>
    <t>Czy możliwe?</t>
  </si>
  <si>
    <t>Zlecenie realizacji zadań na zewnątrz urzędu</t>
  </si>
  <si>
    <t>Nie</t>
  </si>
  <si>
    <t>Powołanie zewnętrznego ciała (np. z udziałem przedstawicieli interesariuszy) realizującego zadania</t>
  </si>
  <si>
    <t>Rozważanie realizacji zadań przez obecnych pracowników (przy jednoczesnym zwiększeniu wynagrodzenia- np. w formie dodatków zadaniowych)</t>
  </si>
  <si>
    <t>Tak</t>
  </si>
  <si>
    <t>Wykorzystanie rozwiązań technologicznych zmniejszających obciążenia związane z realizacją zadania</t>
  </si>
  <si>
    <t>Utworzenie nowych etatów w jednostce</t>
  </si>
  <si>
    <t>Sposób realizacji</t>
  </si>
  <si>
    <t>Nowe etaty</t>
  </si>
  <si>
    <t>RAZEM:</t>
  </si>
  <si>
    <t>Liczba dni roboczych w roku</t>
  </si>
  <si>
    <t>Liczba dni urlopowych 1 pracownika w roku</t>
  </si>
  <si>
    <t>Liczba dni chorobowych 1 pracownika w roku</t>
  </si>
  <si>
    <t>Liczba dni szkoleniowych 1 pracownika w roku</t>
  </si>
  <si>
    <t>Liczba godzin przypadająca w dniu roboczym na 1 pracownika</t>
  </si>
  <si>
    <t>Zapotrzebowanie na etaty pracownicze w związku z nowymi zadaniami</t>
  </si>
  <si>
    <t>OSR</t>
  </si>
  <si>
    <t>Liczba etatów</t>
  </si>
  <si>
    <t>Kwota roczna</t>
  </si>
  <si>
    <t>Kwota w OSR w roku 0</t>
  </si>
  <si>
    <t>Nagroda roczna (13  pensja) - 8,5% wynagrodzenia podstawowego</t>
  </si>
  <si>
    <t>Wskaźnik inflacji:</t>
  </si>
  <si>
    <t>Nadzór nad realizacją usług utrzymania oraz realizacja zadań utrzymaniowych w zakresie Centrum e-Zdrowia</t>
  </si>
  <si>
    <t>Analityk - wsparcie dostawców oprogramowania w integracji i rozwiązywania problemów</t>
  </si>
  <si>
    <t xml:space="preserve">Rozwiązywanie zgłoszonych zagadnień, zapytań i błędów </t>
  </si>
  <si>
    <t xml:space="preserve">Realizacja szkoleń i zadań informacyjno-promocyjnych </t>
  </si>
  <si>
    <t xml:space="preserve">Analityk - sporządzanie raportów analiz i statystyk </t>
  </si>
  <si>
    <t>Specjalista ds. zamówień/zakupów</t>
  </si>
  <si>
    <t>ZP (45 os)</t>
  </si>
  <si>
    <t>Ekspert ds. bezpieczeństwa</t>
  </si>
  <si>
    <t>Specjalista PO/Lider zespołu testów - zespół nadzorujący prace deweloperskie i testy</t>
  </si>
  <si>
    <t>Członkowie zespołu</t>
  </si>
  <si>
    <t>Nadzór nad realizacją usług utrzymania i zadań utrzymaniowych</t>
  </si>
  <si>
    <t xml:space="preserve">Obsługa spotkań z dostawcami </t>
  </si>
  <si>
    <t>Nadzór nad zespołem projektowym w tym rozdzielenie prac i ich monitoring</t>
  </si>
  <si>
    <t>Liczba godzin poświęconych przez 30 pracowników swoim zadaniom w dniu roboczym</t>
  </si>
  <si>
    <t>Roczna pracochłonność 30 pracowników (w godzinach):</t>
  </si>
  <si>
    <t>Członkowie ZP CEZ</t>
  </si>
  <si>
    <t>Zasoby CEZ
przeniesione z innych zadań</t>
  </si>
  <si>
    <t>Wydatki płacowe CeZ</t>
  </si>
  <si>
    <t>Wynagrodzenie miesięczne/ os brutto/ średnie  dla członków ZP w CeZ (uwzględnia koszty pracodawcy, bez 13 pensji)
Dane na podstwie wynagrodzeń dotychczas zaangażowanych pracowników</t>
  </si>
  <si>
    <t>etatów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</si>
</sst>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0\ _z_ł_-;\-* #,##0.00\ _z_ł_-;_-* &quot;-&quot;??\ _z_ł_-;_-@_-"/>
    <numFmt numFmtId="167" formatCode="0.0%"/>
    <numFmt numFmtId="168" formatCode="#,##0.00\ &quot;zł&quot;"/>
    <numFmt numFmtId="169" formatCode="_-* #,##0\ _z_ł_-;\-* #,##0\ _z_ł_-;_-* &quot;-&quot;??\ _z_ł_-;_-@_-"/>
  </numFmts>
  <fonts count="1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1"/>
      <color rgb="FF0070C0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9"/>
      <color theme="1"/>
      <name val="Aptos Narrow"/>
      <family val="2"/>
      <charset val="238"/>
      <scheme val="minor"/>
    </font>
    <font>
      <b/>
      <sz val="9"/>
      <color rgb="FF000000"/>
      <name val="Aptos Narrow"/>
      <family val="2"/>
      <charset val="238"/>
      <scheme val="minor"/>
    </font>
    <font>
      <sz val="9"/>
      <color rgb="FF000000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rgb="FF0070C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AEDFB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0" xfId="0" applyFont="1" applyFill="1" applyAlignment="1">
      <alignment vertical="center"/>
    </xf>
    <xf numFmtId="43" fontId="1" fillId="2" borderId="0" xfId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0" xfId="1" applyNumberFormat="1" applyFont="1" applyFill="1" applyAlignment="1">
      <alignment vertical="center"/>
    </xf>
    <xf numFmtId="164" fontId="0" fillId="0" borderId="0" xfId="1" applyNumberFormat="1" applyFont="1" applyAlignment="1">
      <alignment vertical="center"/>
    </xf>
    <xf numFmtId="43" fontId="3" fillId="0" borderId="0" xfId="1" applyFont="1" applyAlignment="1">
      <alignment vertical="center"/>
    </xf>
    <xf numFmtId="43" fontId="5" fillId="2" borderId="0" xfId="1" applyFont="1" applyFill="1" applyAlignment="1">
      <alignment vertical="center"/>
    </xf>
    <xf numFmtId="43" fontId="0" fillId="0" borderId="0" xfId="1" applyFont="1" applyAlignment="1">
      <alignment vertical="center"/>
    </xf>
    <xf numFmtId="0" fontId="1" fillId="3" borderId="0" xfId="0" applyFont="1" applyFill="1" applyAlignment="1">
      <alignment vertical="center"/>
    </xf>
    <xf numFmtId="165" fontId="1" fillId="3" borderId="0" xfId="0" applyNumberFormat="1" applyFont="1" applyFill="1" applyAlignment="1">
      <alignment vertical="center"/>
    </xf>
    <xf numFmtId="43" fontId="1" fillId="3" borderId="0" xfId="1" applyFont="1" applyFill="1" applyAlignment="1">
      <alignment vertical="center"/>
    </xf>
    <xf numFmtId="0" fontId="1" fillId="3" borderId="0" xfId="0" applyFont="1" applyFill="1" applyAlignment="1">
      <alignment vertical="center" wrapText="1"/>
    </xf>
    <xf numFmtId="0" fontId="0" fillId="4" borderId="0" xfId="0" applyFill="1" applyAlignment="1">
      <alignment vertical="center"/>
    </xf>
    <xf numFmtId="164" fontId="0" fillId="4" borderId="0" xfId="1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3" fontId="0" fillId="0" borderId="0" xfId="0" applyNumberFormat="1" applyAlignment="1">
      <alignment vertical="center"/>
    </xf>
    <xf numFmtId="0" fontId="1" fillId="2" borderId="0" xfId="0" applyFont="1" applyFill="1" applyAlignment="1">
      <alignment horizontal="center" vertical="center"/>
    </xf>
    <xf numFmtId="166" fontId="1" fillId="2" borderId="0" xfId="0" applyNumberFormat="1" applyFont="1" applyFill="1" applyAlignment="1">
      <alignment horizontal="right" vertical="center"/>
    </xf>
    <xf numFmtId="167" fontId="0" fillId="0" borderId="0" xfId="2" applyNumberFormat="1" applyFont="1" applyAlignment="1">
      <alignment vertical="center"/>
    </xf>
    <xf numFmtId="8" fontId="8" fillId="0" borderId="1" xfId="0" applyNumberFormat="1" applyFont="1" applyBorder="1" applyAlignment="1">
      <alignment vertical="center"/>
    </xf>
    <xf numFmtId="168" fontId="6" fillId="6" borderId="1" xfId="0" applyNumberFormat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8" fontId="0" fillId="0" borderId="0" xfId="0" applyNumberFormat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166" fontId="1" fillId="0" borderId="0" xfId="0" applyNumberFormat="1" applyFont="1" applyAlignment="1">
      <alignment horizontal="right" vertical="center"/>
    </xf>
    <xf numFmtId="166" fontId="1" fillId="2" borderId="0" xfId="0" applyNumberFormat="1" applyFont="1" applyFill="1" applyAlignment="1">
      <alignment horizontal="center" vertical="center"/>
    </xf>
    <xf numFmtId="164" fontId="0" fillId="0" borderId="0" xfId="1" applyNumberFormat="1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4" borderId="0" xfId="0" applyFont="1" applyFill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168" fontId="1" fillId="6" borderId="1" xfId="0" applyNumberFormat="1" applyFont="1" applyFill="1" applyBorder="1" applyAlignment="1">
      <alignment vertical="center" wrapText="1"/>
    </xf>
    <xf numFmtId="164" fontId="1" fillId="3" borderId="0" xfId="1" applyNumberFormat="1" applyFont="1" applyFill="1" applyAlignment="1">
      <alignment vertical="center"/>
    </xf>
    <xf numFmtId="169" fontId="0" fillId="0" borderId="0" xfId="0" applyNumberFormat="1" applyAlignment="1">
      <alignment horizontal="right" vertical="center"/>
    </xf>
    <xf numFmtId="169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1" fillId="5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2E8E2-C896-419C-AB32-3DEC10DF1A7F}">
  <dimension ref="A1:F201"/>
  <sheetViews>
    <sheetView tabSelected="1" topLeftCell="A79" workbookViewId="0">
      <selection activeCell="I169" sqref="I169"/>
    </sheetView>
  </sheetViews>
  <sheetFormatPr defaultColWidth="8.81640625" defaultRowHeight="14.5" x14ac:dyDescent="0.35"/>
  <cols>
    <col min="1" max="1" width="105.81640625" style="33" customWidth="1"/>
    <col min="2" max="2" width="18.81640625" style="10" customWidth="1"/>
    <col min="3" max="3" width="18.1796875" style="4" customWidth="1"/>
    <col min="4" max="4" width="21" style="4" customWidth="1"/>
    <col min="5" max="5" width="22.54296875" style="4" bestFit="1" customWidth="1"/>
    <col min="6" max="6" width="12.54296875" style="4" customWidth="1"/>
    <col min="7" max="16384" width="8.81640625" style="4"/>
  </cols>
  <sheetData>
    <row r="1" spans="1:4" x14ac:dyDescent="0.35">
      <c r="A1" s="27" t="s">
        <v>57</v>
      </c>
      <c r="B1" s="2" t="s">
        <v>58</v>
      </c>
      <c r="C1" s="3"/>
      <c r="D1" s="3"/>
    </row>
    <row r="2" spans="1:4" ht="29" x14ac:dyDescent="0.35">
      <c r="A2" s="33" t="s">
        <v>115</v>
      </c>
      <c r="B2" s="25">
        <f>C173/30/12</f>
        <v>18055.555555555555</v>
      </c>
    </row>
    <row r="3" spans="1:4" x14ac:dyDescent="0.35">
      <c r="A3" s="33" t="s">
        <v>59</v>
      </c>
      <c r="B3" s="25">
        <f>B2/22/8</f>
        <v>102.58838383838383</v>
      </c>
    </row>
    <row r="4" spans="1:4" x14ac:dyDescent="0.35">
      <c r="A4" s="33" t="s">
        <v>60</v>
      </c>
      <c r="B4" s="25">
        <v>22</v>
      </c>
    </row>
    <row r="6" spans="1:4" x14ac:dyDescent="0.35">
      <c r="A6" s="27" t="s">
        <v>106</v>
      </c>
      <c r="B6" s="2" t="s">
        <v>61</v>
      </c>
      <c r="C6" s="1" t="s">
        <v>55</v>
      </c>
      <c r="D6" s="1"/>
    </row>
    <row r="7" spans="1:4" x14ac:dyDescent="0.35">
      <c r="A7" s="28" t="s">
        <v>103</v>
      </c>
      <c r="B7" s="6">
        <f>SUM(B8:B18)</f>
        <v>45</v>
      </c>
      <c r="C7" s="4">
        <f>SUM(C8:C18)</f>
        <v>990</v>
      </c>
    </row>
    <row r="8" spans="1:4" x14ac:dyDescent="0.35">
      <c r="A8" s="33" t="s">
        <v>56</v>
      </c>
      <c r="B8" s="7">
        <v>2</v>
      </c>
      <c r="C8" s="4">
        <f>B8*$B$4</f>
        <v>44</v>
      </c>
    </row>
    <row r="9" spans="1:4" x14ac:dyDescent="0.35">
      <c r="A9" s="33" t="s">
        <v>105</v>
      </c>
      <c r="B9" s="7">
        <v>6</v>
      </c>
      <c r="C9" s="4">
        <f t="shared" ref="C9:C18" si="0">B9*$B$4</f>
        <v>132</v>
      </c>
    </row>
    <row r="10" spans="1:4" x14ac:dyDescent="0.35">
      <c r="A10" s="33" t="s">
        <v>5</v>
      </c>
      <c r="B10" s="7">
        <v>3</v>
      </c>
      <c r="C10" s="4">
        <f t="shared" si="0"/>
        <v>66</v>
      </c>
    </row>
    <row r="11" spans="1:4" x14ac:dyDescent="0.35">
      <c r="A11" s="33" t="s">
        <v>6</v>
      </c>
      <c r="B11" s="7">
        <v>3</v>
      </c>
      <c r="C11" s="4">
        <f t="shared" si="0"/>
        <v>66</v>
      </c>
    </row>
    <row r="12" spans="1:4" x14ac:dyDescent="0.35">
      <c r="A12" s="33" t="s">
        <v>104</v>
      </c>
      <c r="B12" s="7">
        <v>2</v>
      </c>
      <c r="C12" s="4">
        <f t="shared" si="0"/>
        <v>44</v>
      </c>
    </row>
    <row r="13" spans="1:4" x14ac:dyDescent="0.35">
      <c r="A13" s="33" t="s">
        <v>97</v>
      </c>
      <c r="B13" s="7">
        <v>8</v>
      </c>
      <c r="C13" s="4">
        <f t="shared" si="0"/>
        <v>176</v>
      </c>
    </row>
    <row r="14" spans="1:4" x14ac:dyDescent="0.35">
      <c r="A14" s="33" t="s">
        <v>98</v>
      </c>
      <c r="B14" s="7">
        <v>4</v>
      </c>
      <c r="C14" s="4">
        <f t="shared" si="0"/>
        <v>88</v>
      </c>
    </row>
    <row r="15" spans="1:4" x14ac:dyDescent="0.35">
      <c r="A15" s="33" t="s">
        <v>99</v>
      </c>
      <c r="B15" s="7">
        <v>7</v>
      </c>
      <c r="C15" s="4">
        <f t="shared" si="0"/>
        <v>154</v>
      </c>
    </row>
    <row r="16" spans="1:4" x14ac:dyDescent="0.35">
      <c r="A16" s="33" t="s">
        <v>100</v>
      </c>
      <c r="B16" s="7">
        <v>5</v>
      </c>
      <c r="C16" s="4">
        <f t="shared" si="0"/>
        <v>110</v>
      </c>
    </row>
    <row r="17" spans="1:4" x14ac:dyDescent="0.35">
      <c r="A17" s="33" t="s">
        <v>102</v>
      </c>
      <c r="B17" s="7">
        <v>2</v>
      </c>
      <c r="C17" s="4">
        <f t="shared" si="0"/>
        <v>44</v>
      </c>
    </row>
    <row r="18" spans="1:4" x14ac:dyDescent="0.35">
      <c r="A18" s="33" t="s">
        <v>101</v>
      </c>
      <c r="B18" s="7">
        <v>3</v>
      </c>
      <c r="C18" s="4">
        <f t="shared" si="0"/>
        <v>66</v>
      </c>
    </row>
    <row r="19" spans="1:4" x14ac:dyDescent="0.35">
      <c r="A19" s="34"/>
      <c r="B19" s="8"/>
    </row>
    <row r="20" spans="1:4" x14ac:dyDescent="0.35">
      <c r="A20" s="29" t="s">
        <v>62</v>
      </c>
      <c r="B20" s="9"/>
      <c r="C20" s="1"/>
      <c r="D20" s="1"/>
    </row>
    <row r="21" spans="1:4" x14ac:dyDescent="0.35">
      <c r="A21" s="34" t="s">
        <v>63</v>
      </c>
      <c r="B21" s="8"/>
    </row>
    <row r="22" spans="1:4" x14ac:dyDescent="0.35">
      <c r="A22" s="34" t="s">
        <v>64</v>
      </c>
      <c r="B22" s="8"/>
    </row>
    <row r="23" spans="1:4" x14ac:dyDescent="0.35">
      <c r="A23" s="34" t="s">
        <v>65</v>
      </c>
      <c r="B23" s="8"/>
    </row>
    <row r="24" spans="1:4" x14ac:dyDescent="0.35">
      <c r="A24" s="34" t="s">
        <v>66</v>
      </c>
      <c r="B24" s="8"/>
    </row>
    <row r="25" spans="1:4" x14ac:dyDescent="0.35">
      <c r="A25" s="34"/>
      <c r="B25" s="8"/>
    </row>
    <row r="26" spans="1:4" x14ac:dyDescent="0.35">
      <c r="A26" s="27" t="s">
        <v>56</v>
      </c>
    </row>
    <row r="27" spans="1:4" s="5" customFormat="1" x14ac:dyDescent="0.35">
      <c r="A27" s="14" t="s">
        <v>67</v>
      </c>
      <c r="B27" s="11" t="s">
        <v>68</v>
      </c>
      <c r="C27" s="11" t="s">
        <v>69</v>
      </c>
      <c r="D27" s="11" t="s">
        <v>70</v>
      </c>
    </row>
    <row r="28" spans="1:4" x14ac:dyDescent="0.35">
      <c r="A28" s="33" t="s">
        <v>1</v>
      </c>
      <c r="B28" s="4">
        <v>0.25</v>
      </c>
      <c r="C28" s="4">
        <v>8</v>
      </c>
      <c r="D28" s="4">
        <f t="shared" ref="D28:D36" si="1">B28*C28</f>
        <v>2</v>
      </c>
    </row>
    <row r="29" spans="1:4" x14ac:dyDescent="0.35">
      <c r="A29" s="33" t="s">
        <v>3</v>
      </c>
      <c r="B29" s="4">
        <v>1</v>
      </c>
      <c r="C29" s="4">
        <v>2</v>
      </c>
      <c r="D29" s="4">
        <f t="shared" si="1"/>
        <v>2</v>
      </c>
    </row>
    <row r="30" spans="1:4" ht="29" x14ac:dyDescent="0.35">
      <c r="A30" s="33" t="s">
        <v>25</v>
      </c>
      <c r="B30" s="4">
        <v>0.2</v>
      </c>
      <c r="C30" s="4">
        <v>16</v>
      </c>
      <c r="D30" s="4">
        <f t="shared" si="1"/>
        <v>3.2</v>
      </c>
    </row>
    <row r="31" spans="1:4" x14ac:dyDescent="0.35">
      <c r="A31" s="33" t="s">
        <v>0</v>
      </c>
      <c r="B31" s="4">
        <v>0.25</v>
      </c>
      <c r="C31" s="4">
        <v>4</v>
      </c>
      <c r="D31" s="4">
        <f t="shared" si="1"/>
        <v>1</v>
      </c>
    </row>
    <row r="32" spans="1:4" x14ac:dyDescent="0.35">
      <c r="A32" s="33" t="s">
        <v>26</v>
      </c>
      <c r="B32" s="4">
        <v>0.5</v>
      </c>
      <c r="C32" s="4">
        <v>4</v>
      </c>
      <c r="D32" s="4">
        <f t="shared" si="1"/>
        <v>2</v>
      </c>
    </row>
    <row r="33" spans="1:4" ht="29" x14ac:dyDescent="0.35">
      <c r="A33" s="33" t="s">
        <v>12</v>
      </c>
      <c r="B33" s="4">
        <v>0.25</v>
      </c>
      <c r="C33" s="4">
        <v>8</v>
      </c>
      <c r="D33" s="4">
        <f t="shared" si="1"/>
        <v>2</v>
      </c>
    </row>
    <row r="34" spans="1:4" x14ac:dyDescent="0.35">
      <c r="A34" s="33" t="s">
        <v>2</v>
      </c>
      <c r="B34" s="4">
        <v>0.4</v>
      </c>
      <c r="C34" s="4">
        <v>8</v>
      </c>
      <c r="D34" s="4">
        <f t="shared" si="1"/>
        <v>3.2</v>
      </c>
    </row>
    <row r="35" spans="1:4" x14ac:dyDescent="0.35">
      <c r="A35" s="33" t="s">
        <v>4</v>
      </c>
      <c r="B35" s="4">
        <v>0.25</v>
      </c>
      <c r="C35" s="4">
        <v>4</v>
      </c>
      <c r="D35" s="4">
        <f t="shared" si="1"/>
        <v>1</v>
      </c>
    </row>
    <row r="36" spans="1:4" x14ac:dyDescent="0.35">
      <c r="A36" s="33" t="s">
        <v>11</v>
      </c>
      <c r="B36" s="4">
        <v>0.5</v>
      </c>
      <c r="C36" s="4">
        <v>4</v>
      </c>
      <c r="D36" s="4">
        <f t="shared" si="1"/>
        <v>2</v>
      </c>
    </row>
    <row r="37" spans="1:4" s="5" customFormat="1" x14ac:dyDescent="0.35">
      <c r="A37" s="14" t="s">
        <v>71</v>
      </c>
      <c r="B37" s="12">
        <f>SUM(B28:B36)</f>
        <v>3.6</v>
      </c>
      <c r="C37" s="11"/>
      <c r="D37" s="11"/>
    </row>
    <row r="38" spans="1:4" s="5" customFormat="1" x14ac:dyDescent="0.35">
      <c r="A38" s="14" t="s">
        <v>72</v>
      </c>
      <c r="B38" s="11"/>
      <c r="C38" s="11"/>
      <c r="D38" s="11">
        <f>SUM(D28:D36)</f>
        <v>18.399999999999999</v>
      </c>
    </row>
    <row r="39" spans="1:4" x14ac:dyDescent="0.35">
      <c r="B39" s="4"/>
    </row>
    <row r="40" spans="1:4" x14ac:dyDescent="0.35">
      <c r="A40" s="27" t="s">
        <v>105</v>
      </c>
    </row>
    <row r="41" spans="1:4" x14ac:dyDescent="0.35">
      <c r="A41" s="14" t="s">
        <v>67</v>
      </c>
      <c r="B41" s="11" t="s">
        <v>68</v>
      </c>
      <c r="C41" s="11" t="s">
        <v>69</v>
      </c>
      <c r="D41" s="11" t="s">
        <v>70</v>
      </c>
    </row>
    <row r="42" spans="1:4" x14ac:dyDescent="0.35">
      <c r="A42" s="33" t="s">
        <v>109</v>
      </c>
      <c r="B42" s="4">
        <v>0.25</v>
      </c>
      <c r="C42" s="4">
        <v>20</v>
      </c>
      <c r="D42" s="4">
        <f>B42*C42</f>
        <v>5</v>
      </c>
    </row>
    <row r="43" spans="1:4" x14ac:dyDescent="0.35">
      <c r="A43" s="33" t="s">
        <v>13</v>
      </c>
      <c r="B43" s="4">
        <v>0.25</v>
      </c>
      <c r="C43" s="4">
        <v>4</v>
      </c>
      <c r="D43" s="4">
        <v>1</v>
      </c>
    </row>
    <row r="44" spans="1:4" ht="29" x14ac:dyDescent="0.35">
      <c r="A44" s="33" t="s">
        <v>14</v>
      </c>
      <c r="B44" s="4">
        <v>0.5</v>
      </c>
      <c r="C44" s="4">
        <v>4</v>
      </c>
      <c r="D44" s="4">
        <f t="shared" ref="D44:D46" si="2">B44*C44</f>
        <v>2</v>
      </c>
    </row>
    <row r="45" spans="1:4" x14ac:dyDescent="0.35">
      <c r="A45" s="33" t="s">
        <v>33</v>
      </c>
      <c r="B45" s="4">
        <v>0.5</v>
      </c>
      <c r="C45" s="4">
        <v>4</v>
      </c>
      <c r="D45" s="4">
        <f t="shared" si="2"/>
        <v>2</v>
      </c>
    </row>
    <row r="46" spans="1:4" ht="43.5" x14ac:dyDescent="0.35">
      <c r="A46" s="33" t="s">
        <v>15</v>
      </c>
      <c r="B46" s="41">
        <v>0.4</v>
      </c>
      <c r="C46" s="41">
        <v>20</v>
      </c>
      <c r="D46" s="41">
        <f t="shared" si="2"/>
        <v>8</v>
      </c>
    </row>
    <row r="47" spans="1:4" ht="58" x14ac:dyDescent="0.35">
      <c r="A47" s="33" t="s">
        <v>16</v>
      </c>
      <c r="B47" s="41"/>
      <c r="C47" s="41"/>
      <c r="D47" s="41"/>
    </row>
    <row r="48" spans="1:4" x14ac:dyDescent="0.35">
      <c r="A48" s="14" t="s">
        <v>71</v>
      </c>
      <c r="B48" s="12">
        <f>SUM(B42:B47)</f>
        <v>1.9</v>
      </c>
      <c r="C48" s="11"/>
      <c r="D48" s="11"/>
    </row>
    <row r="49" spans="1:4" x14ac:dyDescent="0.35">
      <c r="A49" s="14" t="s">
        <v>72</v>
      </c>
      <c r="B49" s="11"/>
      <c r="C49" s="11"/>
      <c r="D49" s="11">
        <f>SUM(D42:D47)</f>
        <v>18</v>
      </c>
    </row>
    <row r="51" spans="1:4" x14ac:dyDescent="0.35">
      <c r="A51" s="27" t="s">
        <v>5</v>
      </c>
    </row>
    <row r="52" spans="1:4" x14ac:dyDescent="0.35">
      <c r="A52" s="14" t="s">
        <v>67</v>
      </c>
      <c r="B52" s="11" t="s">
        <v>68</v>
      </c>
      <c r="C52" s="11" t="s">
        <v>69</v>
      </c>
      <c r="D52" s="11" t="s">
        <v>70</v>
      </c>
    </row>
    <row r="53" spans="1:4" ht="58" x14ac:dyDescent="0.35">
      <c r="A53" s="33" t="s">
        <v>17</v>
      </c>
      <c r="B53" s="4">
        <v>1.5</v>
      </c>
      <c r="C53" s="4">
        <v>4</v>
      </c>
      <c r="D53" s="4">
        <f t="shared" ref="D53:D57" si="3">B53*C53</f>
        <v>6</v>
      </c>
    </row>
    <row r="54" spans="1:4" ht="29" x14ac:dyDescent="0.35">
      <c r="A54" s="33" t="s">
        <v>18</v>
      </c>
      <c r="B54" s="4">
        <v>0.33</v>
      </c>
      <c r="C54" s="4">
        <v>12</v>
      </c>
      <c r="D54" s="4">
        <f t="shared" si="3"/>
        <v>3.96</v>
      </c>
    </row>
    <row r="55" spans="1:4" ht="58" x14ac:dyDescent="0.35">
      <c r="A55" s="33" t="s">
        <v>19</v>
      </c>
      <c r="B55" s="4">
        <v>0.33</v>
      </c>
      <c r="C55" s="4">
        <v>12</v>
      </c>
      <c r="D55" s="4">
        <f t="shared" si="3"/>
        <v>3.96</v>
      </c>
    </row>
    <row r="56" spans="1:4" x14ac:dyDescent="0.35">
      <c r="A56" s="33" t="s">
        <v>7</v>
      </c>
      <c r="B56" s="4">
        <v>0.2</v>
      </c>
      <c r="C56" s="4">
        <v>12</v>
      </c>
      <c r="D56" s="4">
        <f t="shared" si="3"/>
        <v>2.4000000000000004</v>
      </c>
    </row>
    <row r="57" spans="1:4" ht="29" x14ac:dyDescent="0.35">
      <c r="A57" s="33" t="s">
        <v>20</v>
      </c>
      <c r="B57" s="4">
        <v>1</v>
      </c>
      <c r="C57" s="4">
        <v>2</v>
      </c>
      <c r="D57" s="4">
        <f t="shared" si="3"/>
        <v>2</v>
      </c>
    </row>
    <row r="58" spans="1:4" x14ac:dyDescent="0.35">
      <c r="A58" s="14" t="s">
        <v>71</v>
      </c>
      <c r="B58" s="12">
        <f>SUM(B53:B57)</f>
        <v>3.3600000000000003</v>
      </c>
      <c r="C58" s="11"/>
      <c r="D58" s="11"/>
    </row>
    <row r="59" spans="1:4" x14ac:dyDescent="0.35">
      <c r="A59" s="14" t="s">
        <v>72</v>
      </c>
      <c r="B59" s="11"/>
      <c r="C59" s="11"/>
      <c r="D59" s="11">
        <f>SUM(D53:D57)</f>
        <v>18.32</v>
      </c>
    </row>
    <row r="61" spans="1:4" x14ac:dyDescent="0.35">
      <c r="A61" s="27" t="s">
        <v>6</v>
      </c>
    </row>
    <row r="62" spans="1:4" x14ac:dyDescent="0.35">
      <c r="A62" s="14" t="s">
        <v>67</v>
      </c>
      <c r="B62" s="11" t="s">
        <v>68</v>
      </c>
      <c r="C62" s="11" t="s">
        <v>69</v>
      </c>
      <c r="D62" s="11" t="s">
        <v>70</v>
      </c>
    </row>
    <row r="63" spans="1:4" ht="58" x14ac:dyDescent="0.35">
      <c r="A63" s="33" t="s">
        <v>40</v>
      </c>
      <c r="B63" s="4">
        <v>0.65</v>
      </c>
      <c r="C63" s="4">
        <v>12</v>
      </c>
      <c r="D63" s="4">
        <f t="shared" ref="D63:D67" si="4">B63*C63</f>
        <v>7.8000000000000007</v>
      </c>
    </row>
    <row r="64" spans="1:4" ht="43.5" x14ac:dyDescent="0.35">
      <c r="A64" s="33" t="s">
        <v>21</v>
      </c>
      <c r="B64" s="4">
        <v>0.4</v>
      </c>
      <c r="C64" s="4">
        <v>8</v>
      </c>
      <c r="D64" s="4">
        <f t="shared" si="4"/>
        <v>3.2</v>
      </c>
    </row>
    <row r="65" spans="1:4" ht="29" x14ac:dyDescent="0.35">
      <c r="A65" s="33" t="s">
        <v>22</v>
      </c>
      <c r="B65" s="4">
        <v>0.4</v>
      </c>
      <c r="C65" s="4">
        <v>4</v>
      </c>
      <c r="D65" s="4">
        <f t="shared" si="4"/>
        <v>1.6</v>
      </c>
    </row>
    <row r="66" spans="1:4" ht="29" x14ac:dyDescent="0.35">
      <c r="A66" s="33" t="s">
        <v>24</v>
      </c>
      <c r="B66" s="4">
        <v>0.5</v>
      </c>
      <c r="C66" s="4">
        <v>8</v>
      </c>
      <c r="D66" s="4">
        <f t="shared" si="4"/>
        <v>4</v>
      </c>
    </row>
    <row r="67" spans="1:4" ht="29" x14ac:dyDescent="0.35">
      <c r="A67" s="33" t="s">
        <v>23</v>
      </c>
      <c r="B67" s="4">
        <v>0.25</v>
      </c>
      <c r="C67" s="4">
        <v>8</v>
      </c>
      <c r="D67" s="4">
        <f t="shared" si="4"/>
        <v>2</v>
      </c>
    </row>
    <row r="68" spans="1:4" x14ac:dyDescent="0.35">
      <c r="A68" s="14" t="s">
        <v>71</v>
      </c>
      <c r="B68" s="12">
        <f>SUM(B63:B67)</f>
        <v>2.2000000000000002</v>
      </c>
      <c r="C68" s="11"/>
      <c r="D68" s="11"/>
    </row>
    <row r="69" spans="1:4" x14ac:dyDescent="0.35">
      <c r="A69" s="14" t="s">
        <v>72</v>
      </c>
      <c r="B69" s="11"/>
      <c r="C69" s="11"/>
      <c r="D69" s="11">
        <f>SUM(D63:D67)</f>
        <v>18.600000000000001</v>
      </c>
    </row>
    <row r="72" spans="1:4" x14ac:dyDescent="0.35">
      <c r="A72" s="27" t="s">
        <v>104</v>
      </c>
    </row>
    <row r="73" spans="1:4" x14ac:dyDescent="0.35">
      <c r="A73" s="14" t="s">
        <v>67</v>
      </c>
      <c r="B73" s="11" t="s">
        <v>68</v>
      </c>
      <c r="C73" s="11" t="s">
        <v>69</v>
      </c>
      <c r="D73" s="11" t="s">
        <v>70</v>
      </c>
    </row>
    <row r="74" spans="1:4" ht="29" x14ac:dyDescent="0.35">
      <c r="A74" s="33" t="s">
        <v>27</v>
      </c>
      <c r="B74" s="4">
        <v>0.4</v>
      </c>
      <c r="C74" s="4">
        <v>12</v>
      </c>
      <c r="D74" s="4">
        <f t="shared" ref="D74:D79" si="5">B74*C74</f>
        <v>4.8000000000000007</v>
      </c>
    </row>
    <row r="75" spans="1:4" ht="29" x14ac:dyDescent="0.35">
      <c r="A75" s="33" t="s">
        <v>29</v>
      </c>
      <c r="B75" s="4">
        <v>0.6</v>
      </c>
      <c r="C75" s="4">
        <v>4</v>
      </c>
      <c r="D75" s="4">
        <f t="shared" si="5"/>
        <v>2.4</v>
      </c>
    </row>
    <row r="76" spans="1:4" x14ac:dyDescent="0.35">
      <c r="A76" s="33" t="s">
        <v>32</v>
      </c>
      <c r="B76" s="4">
        <v>0.6</v>
      </c>
      <c r="C76" s="4">
        <v>4</v>
      </c>
      <c r="D76" s="4">
        <f t="shared" si="5"/>
        <v>2.4</v>
      </c>
    </row>
    <row r="77" spans="1:4" x14ac:dyDescent="0.35">
      <c r="A77" s="33" t="s">
        <v>30</v>
      </c>
      <c r="B77" s="4">
        <v>0.5</v>
      </c>
      <c r="C77" s="4">
        <v>4</v>
      </c>
      <c r="D77" s="4">
        <f t="shared" si="5"/>
        <v>2</v>
      </c>
    </row>
    <row r="78" spans="1:4" ht="29" x14ac:dyDescent="0.35">
      <c r="A78" s="33" t="s">
        <v>28</v>
      </c>
      <c r="B78" s="4">
        <v>0.6</v>
      </c>
      <c r="C78" s="4">
        <v>8</v>
      </c>
      <c r="D78" s="4">
        <f t="shared" si="5"/>
        <v>4.8</v>
      </c>
    </row>
    <row r="79" spans="1:4" ht="43.5" x14ac:dyDescent="0.35">
      <c r="A79" s="33" t="s">
        <v>31</v>
      </c>
      <c r="B79" s="4">
        <v>1</v>
      </c>
      <c r="C79" s="4">
        <v>2</v>
      </c>
      <c r="D79" s="4">
        <f t="shared" si="5"/>
        <v>2</v>
      </c>
    </row>
    <row r="80" spans="1:4" x14ac:dyDescent="0.35">
      <c r="A80" s="14" t="s">
        <v>71</v>
      </c>
      <c r="B80" s="12">
        <f>SUM(B74:B79)</f>
        <v>3.7</v>
      </c>
      <c r="C80" s="11"/>
      <c r="D80" s="11"/>
    </row>
    <row r="81" spans="1:4" x14ac:dyDescent="0.35">
      <c r="A81" s="14" t="s">
        <v>72</v>
      </c>
      <c r="B81" s="11"/>
      <c r="C81" s="11"/>
      <c r="D81" s="11">
        <f>SUM(D74:D79)</f>
        <v>18.400000000000002</v>
      </c>
    </row>
    <row r="83" spans="1:4" x14ac:dyDescent="0.35">
      <c r="A83" s="27" t="s">
        <v>107</v>
      </c>
    </row>
    <row r="84" spans="1:4" x14ac:dyDescent="0.35">
      <c r="A84" s="14" t="s">
        <v>67</v>
      </c>
      <c r="B84" s="11" t="s">
        <v>68</v>
      </c>
      <c r="C84" s="11" t="s">
        <v>69</v>
      </c>
      <c r="D84" s="11" t="s">
        <v>70</v>
      </c>
    </row>
    <row r="85" spans="1:4" x14ac:dyDescent="0.35">
      <c r="A85" s="33" t="s">
        <v>35</v>
      </c>
      <c r="B85" s="4">
        <v>0.45</v>
      </c>
      <c r="C85" s="4">
        <v>20</v>
      </c>
      <c r="D85" s="4">
        <f t="shared" ref="D85:D87" si="6">B85*C85</f>
        <v>9</v>
      </c>
    </row>
    <row r="86" spans="1:4" x14ac:dyDescent="0.35">
      <c r="A86" s="33" t="s">
        <v>8</v>
      </c>
      <c r="B86" s="4">
        <v>0.45</v>
      </c>
      <c r="C86" s="4">
        <v>20</v>
      </c>
      <c r="D86" s="4">
        <f t="shared" si="6"/>
        <v>9</v>
      </c>
    </row>
    <row r="87" spans="1:4" x14ac:dyDescent="0.35">
      <c r="A87" s="33" t="s">
        <v>34</v>
      </c>
      <c r="B87" s="4">
        <v>0</v>
      </c>
      <c r="C87" s="4">
        <v>0</v>
      </c>
      <c r="D87" s="4">
        <f t="shared" si="6"/>
        <v>0</v>
      </c>
    </row>
    <row r="88" spans="1:4" x14ac:dyDescent="0.35">
      <c r="A88" s="14" t="s">
        <v>71</v>
      </c>
      <c r="B88" s="12">
        <f>SUM(B85:B87)</f>
        <v>0.9</v>
      </c>
      <c r="C88" s="11"/>
      <c r="D88" s="11"/>
    </row>
    <row r="89" spans="1:4" x14ac:dyDescent="0.35">
      <c r="A89" s="14" t="s">
        <v>72</v>
      </c>
      <c r="B89" s="11"/>
      <c r="C89" s="11"/>
      <c r="D89" s="11">
        <f>SUM(D85:D87)</f>
        <v>18</v>
      </c>
    </row>
    <row r="92" spans="1:4" x14ac:dyDescent="0.35">
      <c r="A92" s="27" t="s">
        <v>98</v>
      </c>
    </row>
    <row r="93" spans="1:4" x14ac:dyDescent="0.35">
      <c r="A93" s="14" t="s">
        <v>67</v>
      </c>
      <c r="B93" s="11" t="s">
        <v>68</v>
      </c>
      <c r="C93" s="11" t="s">
        <v>69</v>
      </c>
      <c r="D93" s="11" t="s">
        <v>70</v>
      </c>
    </row>
    <row r="94" spans="1:4" x14ac:dyDescent="0.35">
      <c r="A94" s="33" t="s">
        <v>36</v>
      </c>
      <c r="B94" s="4">
        <v>0.7</v>
      </c>
      <c r="C94" s="4">
        <v>20</v>
      </c>
      <c r="D94" s="4">
        <f t="shared" ref="D94:D97" si="7">B94*C94</f>
        <v>14</v>
      </c>
    </row>
    <row r="95" spans="1:4" ht="29" x14ac:dyDescent="0.35">
      <c r="A95" s="33" t="s">
        <v>37</v>
      </c>
      <c r="B95" s="4">
        <v>0.5</v>
      </c>
      <c r="C95" s="4">
        <v>2</v>
      </c>
      <c r="D95" s="4">
        <f t="shared" si="7"/>
        <v>1</v>
      </c>
    </row>
    <row r="96" spans="1:4" x14ac:dyDescent="0.35">
      <c r="A96" s="33" t="s">
        <v>108</v>
      </c>
      <c r="B96" s="4">
        <v>1</v>
      </c>
      <c r="C96" s="4">
        <v>2</v>
      </c>
      <c r="D96" s="4">
        <f t="shared" si="7"/>
        <v>2</v>
      </c>
    </row>
    <row r="97" spans="1:4" x14ac:dyDescent="0.35">
      <c r="A97" s="33" t="s">
        <v>41</v>
      </c>
      <c r="B97" s="4">
        <v>0.5</v>
      </c>
      <c r="C97" s="4">
        <v>2</v>
      </c>
      <c r="D97" s="4">
        <f t="shared" si="7"/>
        <v>1</v>
      </c>
    </row>
    <row r="98" spans="1:4" x14ac:dyDescent="0.35">
      <c r="A98" s="14" t="s">
        <v>71</v>
      </c>
      <c r="B98" s="12">
        <f>SUM(B94:B97)</f>
        <v>2.7</v>
      </c>
      <c r="C98" s="11"/>
      <c r="D98" s="11"/>
    </row>
    <row r="99" spans="1:4" x14ac:dyDescent="0.35">
      <c r="A99" s="14" t="s">
        <v>72</v>
      </c>
      <c r="B99" s="11"/>
      <c r="C99" s="11"/>
      <c r="D99" s="11">
        <f>SUM(D94:D97)</f>
        <v>18</v>
      </c>
    </row>
    <row r="102" spans="1:4" x14ac:dyDescent="0.35">
      <c r="A102" s="27" t="s">
        <v>99</v>
      </c>
    </row>
    <row r="103" spans="1:4" x14ac:dyDescent="0.35">
      <c r="A103" s="14" t="s">
        <v>67</v>
      </c>
      <c r="B103" s="11" t="s">
        <v>68</v>
      </c>
      <c r="C103" s="11" t="s">
        <v>69</v>
      </c>
      <c r="D103" s="11" t="s">
        <v>70</v>
      </c>
    </row>
    <row r="104" spans="1:4" ht="58" x14ac:dyDescent="0.35">
      <c r="A104" s="33" t="s">
        <v>38</v>
      </c>
      <c r="B104" s="4">
        <v>0.65</v>
      </c>
      <c r="C104" s="4">
        <v>20</v>
      </c>
      <c r="D104" s="4">
        <f t="shared" ref="D104:D107" si="8">B104*C104</f>
        <v>13</v>
      </c>
    </row>
    <row r="105" spans="1:4" ht="29" x14ac:dyDescent="0.35">
      <c r="A105" s="33" t="s">
        <v>39</v>
      </c>
      <c r="B105" s="4">
        <v>0.5</v>
      </c>
      <c r="C105" s="4">
        <v>2</v>
      </c>
      <c r="D105" s="4">
        <f t="shared" si="8"/>
        <v>1</v>
      </c>
    </row>
    <row r="106" spans="1:4" x14ac:dyDescent="0.35">
      <c r="A106" s="33" t="s">
        <v>9</v>
      </c>
      <c r="B106" s="4">
        <v>0.25</v>
      </c>
      <c r="C106" s="4">
        <v>8</v>
      </c>
      <c r="D106" s="4">
        <f t="shared" si="8"/>
        <v>2</v>
      </c>
    </row>
    <row r="107" spans="1:4" x14ac:dyDescent="0.35">
      <c r="A107" s="33" t="s">
        <v>10</v>
      </c>
      <c r="B107" s="4">
        <v>0.5</v>
      </c>
      <c r="C107" s="4">
        <v>4</v>
      </c>
      <c r="D107" s="4">
        <f t="shared" si="8"/>
        <v>2</v>
      </c>
    </row>
    <row r="108" spans="1:4" x14ac:dyDescent="0.35">
      <c r="A108" s="14" t="s">
        <v>71</v>
      </c>
      <c r="B108" s="12">
        <f>SUM(B104:B107)</f>
        <v>1.9</v>
      </c>
      <c r="C108" s="11"/>
      <c r="D108" s="11"/>
    </row>
    <row r="109" spans="1:4" x14ac:dyDescent="0.35">
      <c r="A109" s="14" t="s">
        <v>72</v>
      </c>
      <c r="B109" s="11"/>
      <c r="C109" s="11"/>
      <c r="D109" s="11">
        <f>SUM(D104:D107)</f>
        <v>18</v>
      </c>
    </row>
    <row r="111" spans="1:4" x14ac:dyDescent="0.35">
      <c r="A111" s="27" t="s">
        <v>100</v>
      </c>
    </row>
    <row r="112" spans="1:4" x14ac:dyDescent="0.35">
      <c r="A112" s="14" t="s">
        <v>67</v>
      </c>
      <c r="B112" s="11" t="s">
        <v>68</v>
      </c>
      <c r="C112" s="11" t="s">
        <v>69</v>
      </c>
      <c r="D112" s="11" t="s">
        <v>70</v>
      </c>
    </row>
    <row r="113" spans="1:4" ht="29" x14ac:dyDescent="0.35">
      <c r="A113" s="33" t="s">
        <v>48</v>
      </c>
      <c r="B113" s="4">
        <v>0.6</v>
      </c>
      <c r="C113" s="4">
        <v>4</v>
      </c>
      <c r="D113" s="4">
        <f t="shared" ref="D113:D119" si="9">B113*C113</f>
        <v>2.4</v>
      </c>
    </row>
    <row r="114" spans="1:4" ht="29" x14ac:dyDescent="0.35">
      <c r="A114" s="33" t="s">
        <v>42</v>
      </c>
      <c r="B114" s="4">
        <v>1.2</v>
      </c>
      <c r="C114" s="4">
        <v>4</v>
      </c>
      <c r="D114" s="4">
        <f t="shared" si="9"/>
        <v>4.8</v>
      </c>
    </row>
    <row r="115" spans="1:4" x14ac:dyDescent="0.35">
      <c r="A115" s="33" t="s">
        <v>43</v>
      </c>
      <c r="B115" s="4">
        <v>1</v>
      </c>
      <c r="C115" s="4">
        <v>2</v>
      </c>
      <c r="D115" s="4">
        <f t="shared" si="9"/>
        <v>2</v>
      </c>
    </row>
    <row r="116" spans="1:4" ht="29" x14ac:dyDescent="0.35">
      <c r="A116" s="33" t="s">
        <v>44</v>
      </c>
      <c r="B116" s="4">
        <v>0.6</v>
      </c>
      <c r="C116" s="4">
        <v>4</v>
      </c>
      <c r="D116" s="4">
        <f t="shared" si="9"/>
        <v>2.4</v>
      </c>
    </row>
    <row r="117" spans="1:4" x14ac:dyDescent="0.35">
      <c r="A117" s="33" t="s">
        <v>45</v>
      </c>
      <c r="B117" s="4">
        <v>0.6</v>
      </c>
      <c r="C117" s="4">
        <v>4</v>
      </c>
      <c r="D117" s="4">
        <f t="shared" si="9"/>
        <v>2.4</v>
      </c>
    </row>
    <row r="118" spans="1:4" ht="29" x14ac:dyDescent="0.35">
      <c r="A118" s="33" t="s">
        <v>46</v>
      </c>
      <c r="B118" s="4">
        <v>1</v>
      </c>
      <c r="C118" s="4">
        <v>2</v>
      </c>
      <c r="D118" s="4">
        <f t="shared" si="9"/>
        <v>2</v>
      </c>
    </row>
    <row r="119" spans="1:4" x14ac:dyDescent="0.35">
      <c r="A119" s="33" t="s">
        <v>47</v>
      </c>
      <c r="B119" s="4">
        <v>1</v>
      </c>
      <c r="C119" s="4">
        <v>2</v>
      </c>
      <c r="D119" s="4">
        <f t="shared" si="9"/>
        <v>2</v>
      </c>
    </row>
    <row r="120" spans="1:4" x14ac:dyDescent="0.35">
      <c r="A120" s="14" t="s">
        <v>71</v>
      </c>
      <c r="B120" s="12">
        <f>SUM(B113:B119)</f>
        <v>6</v>
      </c>
      <c r="C120" s="11"/>
      <c r="D120" s="11"/>
    </row>
    <row r="121" spans="1:4" x14ac:dyDescent="0.35">
      <c r="A121" s="14" t="s">
        <v>72</v>
      </c>
      <c r="B121" s="11"/>
      <c r="C121" s="11"/>
      <c r="D121" s="11">
        <f>SUM(D113:D119)</f>
        <v>18</v>
      </c>
    </row>
    <row r="123" spans="1:4" x14ac:dyDescent="0.35">
      <c r="A123" s="27" t="s">
        <v>102</v>
      </c>
    </row>
    <row r="124" spans="1:4" x14ac:dyDescent="0.35">
      <c r="A124" s="14" t="s">
        <v>67</v>
      </c>
      <c r="B124" s="11" t="s">
        <v>68</v>
      </c>
      <c r="C124" s="11" t="s">
        <v>69</v>
      </c>
      <c r="D124" s="11" t="s">
        <v>70</v>
      </c>
    </row>
    <row r="125" spans="1:4" ht="43.5" x14ac:dyDescent="0.35">
      <c r="A125" s="33" t="s">
        <v>49</v>
      </c>
      <c r="B125" s="4">
        <v>4</v>
      </c>
      <c r="C125" s="4">
        <v>2</v>
      </c>
      <c r="D125" s="4">
        <f t="shared" ref="D125:D126" si="10">B125*C125</f>
        <v>8</v>
      </c>
    </row>
    <row r="126" spans="1:4" ht="29" x14ac:dyDescent="0.35">
      <c r="A126" s="33" t="s">
        <v>50</v>
      </c>
      <c r="B126" s="4">
        <v>4</v>
      </c>
      <c r="C126" s="4">
        <v>2</v>
      </c>
      <c r="D126" s="4">
        <f t="shared" si="10"/>
        <v>8</v>
      </c>
    </row>
    <row r="127" spans="1:4" x14ac:dyDescent="0.35">
      <c r="A127" s="14" t="s">
        <v>71</v>
      </c>
      <c r="B127" s="12">
        <f>SUM(B125:B126)</f>
        <v>8</v>
      </c>
      <c r="C127" s="11"/>
      <c r="D127" s="11"/>
    </row>
    <row r="128" spans="1:4" x14ac:dyDescent="0.35">
      <c r="A128" s="14" t="s">
        <v>72</v>
      </c>
      <c r="B128" s="11"/>
      <c r="C128" s="11"/>
      <c r="D128" s="11">
        <f>SUM(D125:D126)</f>
        <v>16</v>
      </c>
    </row>
    <row r="130" spans="1:4" x14ac:dyDescent="0.35">
      <c r="A130" s="27" t="s">
        <v>101</v>
      </c>
    </row>
    <row r="131" spans="1:4" x14ac:dyDescent="0.35">
      <c r="A131" s="14" t="s">
        <v>67</v>
      </c>
      <c r="B131" s="11" t="s">
        <v>68</v>
      </c>
      <c r="C131" s="11" t="s">
        <v>69</v>
      </c>
      <c r="D131" s="11" t="s">
        <v>70</v>
      </c>
    </row>
    <row r="132" spans="1:4" ht="43.5" x14ac:dyDescent="0.35">
      <c r="A132" s="33" t="s">
        <v>51</v>
      </c>
      <c r="B132" s="4">
        <v>1</v>
      </c>
      <c r="C132" s="4">
        <v>4</v>
      </c>
      <c r="D132" s="4">
        <f t="shared" ref="D132:D135" si="11">B132*C132</f>
        <v>4</v>
      </c>
    </row>
    <row r="133" spans="1:4" x14ac:dyDescent="0.35">
      <c r="A133" s="33" t="s">
        <v>52</v>
      </c>
      <c r="B133" s="4">
        <v>0.5</v>
      </c>
      <c r="C133" s="4">
        <v>8</v>
      </c>
      <c r="D133" s="4">
        <f t="shared" si="11"/>
        <v>4</v>
      </c>
    </row>
    <row r="134" spans="1:4" ht="43.5" x14ac:dyDescent="0.35">
      <c r="A134" s="33" t="s">
        <v>53</v>
      </c>
      <c r="B134" s="4">
        <v>0.8</v>
      </c>
      <c r="C134" s="4">
        <v>10</v>
      </c>
      <c r="D134" s="4">
        <f t="shared" si="11"/>
        <v>8</v>
      </c>
    </row>
    <row r="135" spans="1:4" ht="29" x14ac:dyDescent="0.35">
      <c r="A135" s="33" t="s">
        <v>54</v>
      </c>
      <c r="B135" s="4">
        <v>1</v>
      </c>
      <c r="C135" s="4">
        <v>2</v>
      </c>
      <c r="D135" s="4">
        <f t="shared" si="11"/>
        <v>2</v>
      </c>
    </row>
    <row r="136" spans="1:4" x14ac:dyDescent="0.35">
      <c r="A136" s="14" t="s">
        <v>71</v>
      </c>
      <c r="B136" s="12">
        <f>SUM(B132:B135)</f>
        <v>3.3</v>
      </c>
      <c r="C136" s="11"/>
      <c r="D136" s="11"/>
    </row>
    <row r="137" spans="1:4" x14ac:dyDescent="0.35">
      <c r="A137" s="14" t="s">
        <v>72</v>
      </c>
      <c r="B137" s="11"/>
      <c r="C137" s="11"/>
      <c r="D137" s="11">
        <f>SUM(D132:D135)</f>
        <v>18</v>
      </c>
    </row>
    <row r="139" spans="1:4" s="5" customFormat="1" x14ac:dyDescent="0.35">
      <c r="A139" s="27" t="s">
        <v>73</v>
      </c>
      <c r="B139" s="2"/>
      <c r="C139" s="1"/>
      <c r="D139" s="1" t="s">
        <v>74</v>
      </c>
    </row>
    <row r="140" spans="1:4" x14ac:dyDescent="0.35">
      <c r="A140" s="33" t="s">
        <v>75</v>
      </c>
      <c r="D140" s="4" t="s">
        <v>76</v>
      </c>
    </row>
    <row r="141" spans="1:4" x14ac:dyDescent="0.35">
      <c r="A141" s="33" t="s">
        <v>77</v>
      </c>
      <c r="D141" s="4" t="s">
        <v>76</v>
      </c>
    </row>
    <row r="142" spans="1:4" ht="29" x14ac:dyDescent="0.35">
      <c r="A142" s="33" t="s">
        <v>78</v>
      </c>
      <c r="D142" s="4" t="s">
        <v>79</v>
      </c>
    </row>
    <row r="143" spans="1:4" x14ac:dyDescent="0.35">
      <c r="A143" s="33" t="s">
        <v>80</v>
      </c>
      <c r="D143" s="4" t="s">
        <v>79</v>
      </c>
    </row>
    <row r="144" spans="1:4" x14ac:dyDescent="0.35">
      <c r="A144" s="33" t="s">
        <v>81</v>
      </c>
      <c r="D144" s="4" t="s">
        <v>79</v>
      </c>
    </row>
    <row r="146" spans="1:4" x14ac:dyDescent="0.35">
      <c r="A146" s="27" t="s">
        <v>112</v>
      </c>
      <c r="B146" s="2" t="s">
        <v>61</v>
      </c>
      <c r="C146" s="1" t="s">
        <v>82</v>
      </c>
      <c r="D146" s="1"/>
    </row>
    <row r="147" spans="1:4" s="5" customFormat="1" ht="43.5" x14ac:dyDescent="0.35">
      <c r="A147" s="14" t="s">
        <v>103</v>
      </c>
      <c r="B147" s="38">
        <f>SUM(B149:B159)</f>
        <v>45</v>
      </c>
      <c r="C147" s="14" t="s">
        <v>113</v>
      </c>
      <c r="D147" s="11" t="s">
        <v>83</v>
      </c>
    </row>
    <row r="148" spans="1:4" s="5" customFormat="1" x14ac:dyDescent="0.35">
      <c r="A148" s="14" t="s">
        <v>84</v>
      </c>
      <c r="B148" s="13"/>
      <c r="C148" s="11">
        <f>SUM(C149:C159)</f>
        <v>15</v>
      </c>
      <c r="D148" s="11">
        <f>SUM(D149:D159)</f>
        <v>30</v>
      </c>
    </row>
    <row r="149" spans="1:4" x14ac:dyDescent="0.35">
      <c r="A149" s="33" t="s">
        <v>56</v>
      </c>
      <c r="B149" s="7">
        <v>2</v>
      </c>
      <c r="C149" s="4">
        <v>0</v>
      </c>
      <c r="D149" s="4">
        <v>2</v>
      </c>
    </row>
    <row r="150" spans="1:4" x14ac:dyDescent="0.35">
      <c r="A150" s="33" t="s">
        <v>105</v>
      </c>
      <c r="B150" s="7">
        <v>6</v>
      </c>
      <c r="C150" s="4">
        <v>1</v>
      </c>
      <c r="D150" s="4">
        <v>5</v>
      </c>
    </row>
    <row r="151" spans="1:4" x14ac:dyDescent="0.35">
      <c r="A151" s="33" t="s">
        <v>5</v>
      </c>
      <c r="B151" s="7">
        <v>3</v>
      </c>
      <c r="C151" s="4">
        <v>0</v>
      </c>
      <c r="D151" s="4">
        <v>3</v>
      </c>
    </row>
    <row r="152" spans="1:4" x14ac:dyDescent="0.35">
      <c r="A152" s="33" t="s">
        <v>6</v>
      </c>
      <c r="B152" s="7">
        <v>3</v>
      </c>
      <c r="C152" s="4">
        <v>0</v>
      </c>
      <c r="D152" s="4">
        <v>3</v>
      </c>
    </row>
    <row r="153" spans="1:4" x14ac:dyDescent="0.35">
      <c r="A153" s="33" t="s">
        <v>104</v>
      </c>
      <c r="B153" s="7">
        <v>2</v>
      </c>
      <c r="C153" s="4">
        <v>1</v>
      </c>
      <c r="D153" s="4">
        <v>1</v>
      </c>
    </row>
    <row r="154" spans="1:4" x14ac:dyDescent="0.35">
      <c r="A154" s="33" t="s">
        <v>97</v>
      </c>
      <c r="B154" s="7">
        <v>8</v>
      </c>
      <c r="C154" s="4">
        <v>4</v>
      </c>
      <c r="D154" s="4">
        <v>4</v>
      </c>
    </row>
    <row r="155" spans="1:4" x14ac:dyDescent="0.35">
      <c r="A155" s="33" t="s">
        <v>98</v>
      </c>
      <c r="B155" s="7">
        <v>4</v>
      </c>
      <c r="C155" s="4">
        <v>2</v>
      </c>
      <c r="D155" s="4">
        <v>2</v>
      </c>
    </row>
    <row r="156" spans="1:4" x14ac:dyDescent="0.35">
      <c r="A156" s="33" t="s">
        <v>99</v>
      </c>
      <c r="B156" s="7">
        <v>7</v>
      </c>
      <c r="C156" s="4">
        <v>3</v>
      </c>
      <c r="D156" s="4">
        <v>4</v>
      </c>
    </row>
    <row r="157" spans="1:4" x14ac:dyDescent="0.35">
      <c r="A157" s="33" t="s">
        <v>100</v>
      </c>
      <c r="B157" s="7">
        <v>5</v>
      </c>
      <c r="C157" s="4">
        <v>1</v>
      </c>
      <c r="D157" s="4">
        <v>4</v>
      </c>
    </row>
    <row r="158" spans="1:4" x14ac:dyDescent="0.35">
      <c r="A158" s="33" t="s">
        <v>102</v>
      </c>
      <c r="B158" s="7">
        <v>2</v>
      </c>
      <c r="C158" s="4">
        <v>1</v>
      </c>
      <c r="D158" s="4">
        <v>1</v>
      </c>
    </row>
    <row r="159" spans="1:4" x14ac:dyDescent="0.35">
      <c r="A159" s="33" t="s">
        <v>101</v>
      </c>
      <c r="B159" s="7">
        <v>3</v>
      </c>
      <c r="C159" s="4">
        <v>2</v>
      </c>
      <c r="D159" s="4">
        <v>1</v>
      </c>
    </row>
    <row r="161" spans="1:6" x14ac:dyDescent="0.35">
      <c r="A161" s="27"/>
      <c r="B161" s="2" t="s">
        <v>68</v>
      </c>
      <c r="C161" s="1"/>
      <c r="D161" s="1"/>
    </row>
    <row r="162" spans="1:6" x14ac:dyDescent="0.35">
      <c r="A162" s="33" t="s">
        <v>111</v>
      </c>
      <c r="B162" s="7">
        <f>30*18*12</f>
        <v>6480</v>
      </c>
      <c r="C162" s="7">
        <f>B162*8</f>
        <v>51840</v>
      </c>
    </row>
    <row r="163" spans="1:6" x14ac:dyDescent="0.35">
      <c r="A163" s="35" t="s">
        <v>85</v>
      </c>
      <c r="B163" s="16"/>
      <c r="C163" s="16">
        <v>251</v>
      </c>
      <c r="D163" s="15"/>
    </row>
    <row r="164" spans="1:6" x14ac:dyDescent="0.35">
      <c r="A164" s="35" t="s">
        <v>86</v>
      </c>
      <c r="B164" s="16"/>
      <c r="C164" s="16">
        <v>26</v>
      </c>
      <c r="D164" s="15"/>
    </row>
    <row r="165" spans="1:6" x14ac:dyDescent="0.35">
      <c r="A165" s="35" t="s">
        <v>87</v>
      </c>
      <c r="B165" s="16"/>
      <c r="C165" s="16">
        <v>10</v>
      </c>
      <c r="D165" s="15"/>
    </row>
    <row r="166" spans="1:6" x14ac:dyDescent="0.35">
      <c r="A166" s="35" t="s">
        <v>88</v>
      </c>
      <c r="B166" s="16"/>
      <c r="C166" s="16">
        <v>7</v>
      </c>
      <c r="D166" s="15"/>
    </row>
    <row r="167" spans="1:6" x14ac:dyDescent="0.35">
      <c r="A167" s="33" t="s">
        <v>110</v>
      </c>
      <c r="B167" s="7"/>
      <c r="C167" s="7">
        <f>C162/(C163-C164-C165-C166)</f>
        <v>249.23076923076923</v>
      </c>
    </row>
    <row r="168" spans="1:6" x14ac:dyDescent="0.35">
      <c r="A168" s="33" t="s">
        <v>89</v>
      </c>
      <c r="B168" s="7"/>
      <c r="C168" s="7">
        <f>C167/30</f>
        <v>8.3076923076923084</v>
      </c>
    </row>
    <row r="169" spans="1:6" x14ac:dyDescent="0.35">
      <c r="A169" s="33" t="s">
        <v>90</v>
      </c>
      <c r="B169" s="7"/>
      <c r="C169" s="32">
        <f>C167/C168</f>
        <v>29.999999999999996</v>
      </c>
      <c r="D169" s="4" t="s">
        <v>116</v>
      </c>
    </row>
    <row r="172" spans="1:6" x14ac:dyDescent="0.35">
      <c r="A172" s="27" t="s">
        <v>91</v>
      </c>
      <c r="B172" s="20" t="s">
        <v>92</v>
      </c>
      <c r="C172" s="31" t="s">
        <v>93</v>
      </c>
      <c r="D172" s="21"/>
      <c r="E172" s="30"/>
      <c r="F172" s="19"/>
    </row>
    <row r="173" spans="1:6" x14ac:dyDescent="0.35">
      <c r="A173" s="33" t="s">
        <v>94</v>
      </c>
      <c r="B173" s="17">
        <v>30</v>
      </c>
      <c r="C173" s="39">
        <v>6500000</v>
      </c>
      <c r="F173" s="19"/>
    </row>
    <row r="174" spans="1:6" x14ac:dyDescent="0.35">
      <c r="A174" s="33" t="s">
        <v>95</v>
      </c>
      <c r="B174" s="17">
        <v>30</v>
      </c>
      <c r="C174" s="40">
        <f>C173*0.085</f>
        <v>552500</v>
      </c>
    </row>
    <row r="175" spans="1:6" x14ac:dyDescent="0.35">
      <c r="A175" s="33" t="s">
        <v>96</v>
      </c>
      <c r="B175" s="25"/>
    </row>
    <row r="176" spans="1:6" x14ac:dyDescent="0.35">
      <c r="A176" s="33">
        <v>2026</v>
      </c>
      <c r="B176" s="22">
        <v>3.3000000000000002E-2</v>
      </c>
      <c r="E176" s="18"/>
    </row>
    <row r="177" spans="1:3" x14ac:dyDescent="0.35">
      <c r="A177" s="33">
        <v>2027</v>
      </c>
      <c r="B177" s="22">
        <v>2.5000000000000001E-2</v>
      </c>
    </row>
    <row r="178" spans="1:3" x14ac:dyDescent="0.35">
      <c r="A178" s="33">
        <v>2028</v>
      </c>
      <c r="B178" s="22">
        <v>0.03</v>
      </c>
    </row>
    <row r="179" spans="1:3" x14ac:dyDescent="0.35">
      <c r="A179" s="33">
        <v>2029</v>
      </c>
      <c r="B179" s="22">
        <v>0.03</v>
      </c>
    </row>
    <row r="180" spans="1:3" x14ac:dyDescent="0.35">
      <c r="A180" s="33">
        <v>2030</v>
      </c>
      <c r="B180" s="22">
        <v>0.03</v>
      </c>
    </row>
    <row r="181" spans="1:3" x14ac:dyDescent="0.35">
      <c r="A181" s="33">
        <v>2031</v>
      </c>
      <c r="B181" s="22">
        <v>0.03</v>
      </c>
    </row>
    <row r="182" spans="1:3" x14ac:dyDescent="0.35">
      <c r="A182" s="33">
        <v>2032</v>
      </c>
      <c r="B182" s="22">
        <v>0.03</v>
      </c>
    </row>
    <row r="183" spans="1:3" x14ac:dyDescent="0.35">
      <c r="A183" s="33">
        <v>2033</v>
      </c>
      <c r="B183" s="22">
        <v>0.03</v>
      </c>
    </row>
    <row r="184" spans="1:3" x14ac:dyDescent="0.35">
      <c r="A184" s="33">
        <v>2034</v>
      </c>
      <c r="B184" s="22">
        <v>0.03</v>
      </c>
    </row>
    <row r="185" spans="1:3" x14ac:dyDescent="0.35">
      <c r="A185" s="33">
        <v>2035</v>
      </c>
      <c r="B185" s="22">
        <v>0.03</v>
      </c>
    </row>
    <row r="186" spans="1:3" x14ac:dyDescent="0.35">
      <c r="A186" s="33" t="s">
        <v>91</v>
      </c>
    </row>
    <row r="187" spans="1:3" x14ac:dyDescent="0.35">
      <c r="A187" s="42"/>
      <c r="B187" s="43" t="s">
        <v>114</v>
      </c>
    </row>
    <row r="188" spans="1:3" x14ac:dyDescent="0.35">
      <c r="A188" s="42"/>
      <c r="B188" s="44"/>
    </row>
    <row r="189" spans="1:3" x14ac:dyDescent="0.35">
      <c r="A189" s="42"/>
      <c r="B189" s="45"/>
    </row>
    <row r="190" spans="1:3" x14ac:dyDescent="0.35">
      <c r="A190" s="36">
        <v>2025</v>
      </c>
      <c r="B190" s="23">
        <v>6500000</v>
      </c>
      <c r="C190" s="26"/>
    </row>
    <row r="191" spans="1:3" x14ac:dyDescent="0.35">
      <c r="A191" s="36">
        <v>2026</v>
      </c>
      <c r="B191" s="23">
        <v>8034000</v>
      </c>
      <c r="C191" s="26"/>
    </row>
    <row r="192" spans="1:3" x14ac:dyDescent="0.35">
      <c r="A192" s="36">
        <v>2027</v>
      </c>
      <c r="B192" s="23">
        <v>8275020</v>
      </c>
      <c r="C192" s="26"/>
    </row>
    <row r="193" spans="1:3" x14ac:dyDescent="0.35">
      <c r="A193" s="36">
        <v>2028</v>
      </c>
      <c r="B193" s="23">
        <v>8523270.5999999996</v>
      </c>
      <c r="C193" s="26"/>
    </row>
    <row r="194" spans="1:3" x14ac:dyDescent="0.35">
      <c r="A194" s="36">
        <v>2029</v>
      </c>
      <c r="B194" s="23">
        <v>8778968.7200000007</v>
      </c>
      <c r="C194" s="26"/>
    </row>
    <row r="195" spans="1:3" x14ac:dyDescent="0.35">
      <c r="A195" s="36">
        <v>2030</v>
      </c>
      <c r="B195" s="23">
        <v>9042337.7799999993</v>
      </c>
      <c r="C195" s="26"/>
    </row>
    <row r="196" spans="1:3" x14ac:dyDescent="0.35">
      <c r="A196" s="36">
        <v>2031</v>
      </c>
      <c r="B196" s="23">
        <v>9313607.9100000001</v>
      </c>
      <c r="C196" s="26"/>
    </row>
    <row r="197" spans="1:3" x14ac:dyDescent="0.35">
      <c r="A197" s="36">
        <v>2032</v>
      </c>
      <c r="B197" s="23">
        <v>9593016.1500000004</v>
      </c>
      <c r="C197" s="26"/>
    </row>
    <row r="198" spans="1:3" x14ac:dyDescent="0.35">
      <c r="A198" s="36">
        <v>2033</v>
      </c>
      <c r="B198" s="23">
        <v>9880806.6300000008</v>
      </c>
      <c r="C198" s="26"/>
    </row>
    <row r="199" spans="1:3" x14ac:dyDescent="0.35">
      <c r="A199" s="36">
        <v>2034</v>
      </c>
      <c r="B199" s="23">
        <v>10177230.83</v>
      </c>
      <c r="C199" s="26"/>
    </row>
    <row r="200" spans="1:3" x14ac:dyDescent="0.35">
      <c r="A200" s="36">
        <v>2035</v>
      </c>
      <c r="B200" s="23">
        <v>10482547.76</v>
      </c>
      <c r="C200" s="26"/>
    </row>
    <row r="201" spans="1:3" x14ac:dyDescent="0.35">
      <c r="A201" s="37"/>
      <c r="B201" s="24">
        <f>SUM(B190:B200)</f>
        <v>98600806.38000001</v>
      </c>
    </row>
  </sheetData>
  <mergeCells count="5">
    <mergeCell ref="C46:C47"/>
    <mergeCell ref="B46:B47"/>
    <mergeCell ref="D46:D47"/>
    <mergeCell ref="A187:A189"/>
    <mergeCell ref="B187:B18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6f41-e71c-43c0-978c-6b994620f43b">
      <Terms xmlns="http://schemas.microsoft.com/office/infopath/2007/PartnerControls"/>
    </lcf76f155ced4ddcb4097134ff3c332f>
    <TaxCatchAll xmlns="8d6cc8ba-e0a3-4201-9943-658c578bb51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C5AF3960F1B049B53D892FA78AAB35" ma:contentTypeVersion="11" ma:contentTypeDescription="Utwórz nowy dokument." ma:contentTypeScope="" ma:versionID="4d894c350b3f9363262132e1c943a3d9">
  <xsd:schema xmlns:xsd="http://www.w3.org/2001/XMLSchema" xmlns:xs="http://www.w3.org/2001/XMLSchema" xmlns:p="http://schemas.microsoft.com/office/2006/metadata/properties" xmlns:ns2="e2a66f41-e71c-43c0-978c-6b994620f43b" xmlns:ns3="8d6cc8ba-e0a3-4201-9943-658c578bb511" targetNamespace="http://schemas.microsoft.com/office/2006/metadata/properties" ma:root="true" ma:fieldsID="9dad50035b0489719b73a8fc70f969e4" ns2:_="" ns3:_="">
    <xsd:import namespace="e2a66f41-e71c-43c0-978c-6b994620f43b"/>
    <xsd:import namespace="8d6cc8ba-e0a3-4201-9943-658c578bb5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6f41-e71c-43c0-978c-6b994620f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e835e703-0ab1-479c-86ae-40704161ae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cc8ba-e0a3-4201-9943-658c578bb51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843598-b322-428f-9e8a-d8a703e0deef}" ma:internalName="TaxCatchAll" ma:showField="CatchAllData" ma:web="8d6cc8ba-e0a3-4201-9943-658c578bb5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49E37F-E066-48CA-B363-FB0833C0FEC7}">
  <ds:schemaRefs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7db30f5a-1c0a-4d6b-99c0-fae513baa801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  <ds:schemaRef ds:uri="e2a66f41-e71c-43c0-978c-6b994620f43b"/>
    <ds:schemaRef ds:uri="8d6cc8ba-e0a3-4201-9943-658c578bb511"/>
  </ds:schemaRefs>
</ds:datastoreItem>
</file>

<file path=customXml/itemProps2.xml><?xml version="1.0" encoding="utf-8"?>
<ds:datastoreItem xmlns:ds="http://schemas.openxmlformats.org/officeDocument/2006/customXml" ds:itemID="{BE6162F5-AFCB-49A3-AA30-2AF6083872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A9A56E-3432-4B96-A3C9-6EC7D05D0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a66f41-e71c-43c0-978c-6b994620f43b"/>
    <ds:schemaRef ds:uri="8d6cc8ba-e0a3-4201-9943-658c578bb5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Wyliczenia pracochłonności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Pancerow Justyna</dc:creator>
  <cp:lastModifiedBy>Małecka Agata</cp:lastModifiedBy>
  <dcterms:created xsi:type="dcterms:W3CDTF">2025-05-30T13:04:31Z</dcterms:created>
  <dcterms:modified xsi:type="dcterms:W3CDTF">2025-06-05T10:00:27Z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0x01010045C5AF3960F1B049B53D892FA78AAB35</vt:lpwstr>
  </property>
</Properties>
</file>